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1475" windowHeight="85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4" i="1" l="1"/>
  <c r="F18" i="1" l="1"/>
  <c r="B5" i="1"/>
  <c r="B18" i="1"/>
  <c r="G5" i="1" l="1"/>
  <c r="F5" i="1" l="1"/>
  <c r="F3" i="1"/>
  <c r="G6" i="1" l="1"/>
  <c r="F6" i="1" s="1"/>
  <c r="A32" i="1"/>
  <c r="A33" i="1" s="1"/>
  <c r="A34" i="1" s="1"/>
  <c r="E32" i="1" s="1"/>
  <c r="E33" i="1" s="1"/>
  <c r="S1" i="1"/>
  <c r="S8" i="1" s="1"/>
  <c r="S9" i="1" s="1"/>
  <c r="S10" i="1" s="1"/>
  <c r="S4" i="1" s="1"/>
  <c r="S3" i="1" s="1"/>
  <c r="S2" i="1" s="1"/>
  <c r="B3" i="1"/>
  <c r="S12" i="1" l="1"/>
  <c r="S21" i="1" s="1"/>
  <c r="K34" i="1" s="1"/>
  <c r="F7" i="1" s="1"/>
  <c r="S5" i="1"/>
  <c r="S14" i="1" s="1"/>
  <c r="A27" i="1"/>
  <c r="A28" i="1" s="1"/>
  <c r="A29" i="1" s="1"/>
  <c r="E27" i="1" s="1"/>
  <c r="E28" i="1" s="1"/>
  <c r="K1" i="1"/>
  <c r="C6" i="1"/>
  <c r="K8" i="1"/>
  <c r="K9" i="1" s="1"/>
  <c r="K10" i="1" s="1"/>
  <c r="K4" i="1" s="1"/>
  <c r="K3" i="1" s="1"/>
  <c r="K2" i="1" s="1"/>
  <c r="K5" i="1" l="1"/>
  <c r="K14" i="1" s="1"/>
  <c r="K12" i="1"/>
  <c r="K21" i="1" l="1"/>
  <c r="B23" i="1"/>
  <c r="B21" i="1"/>
  <c r="J30" i="1" l="1"/>
  <c r="B7" i="1" s="1"/>
  <c r="B8" i="1" s="1"/>
  <c r="K38" i="1"/>
  <c r="F8" i="1"/>
  <c r="G9" i="1" l="1"/>
  <c r="F9" i="1" s="1"/>
  <c r="C9" i="1"/>
  <c r="B9" i="1" s="1"/>
  <c r="B10" i="1" s="1"/>
  <c r="G11" i="1" l="1"/>
  <c r="F11" i="1" s="1"/>
  <c r="G13" i="1" s="1"/>
  <c r="F13" i="1" s="1"/>
  <c r="G15" i="1" s="1"/>
  <c r="F15" i="1" s="1"/>
  <c r="F10" i="1"/>
  <c r="C11" i="1"/>
  <c r="B11" i="1" s="1"/>
  <c r="B12" i="1" s="1"/>
  <c r="F12" i="1" l="1"/>
  <c r="F14" i="1"/>
  <c r="C13" i="1"/>
  <c r="B13" i="1" s="1"/>
  <c r="C15" i="1" l="1"/>
  <c r="B15" i="1" s="1"/>
</calcChain>
</file>

<file path=xl/sharedStrings.xml><?xml version="1.0" encoding="utf-8"?>
<sst xmlns="http://schemas.openxmlformats.org/spreadsheetml/2006/main" count="61" uniqueCount="40">
  <si>
    <t>نرخ تصاعد</t>
  </si>
  <si>
    <t>حمایت1</t>
  </si>
  <si>
    <t>حمایت2</t>
  </si>
  <si>
    <t>حمایت3</t>
  </si>
  <si>
    <t>حمایت4</t>
  </si>
  <si>
    <t>مقاومت2</t>
  </si>
  <si>
    <t>مقاومت3</t>
  </si>
  <si>
    <t>مقاومت4</t>
  </si>
  <si>
    <t>؟</t>
  </si>
  <si>
    <t>مقاومت مربوط به سلول</t>
  </si>
  <si>
    <t>حمایت مربوط به سلول</t>
  </si>
  <si>
    <t>مقاومـت1</t>
  </si>
  <si>
    <t>?</t>
  </si>
  <si>
    <t>E</t>
  </si>
  <si>
    <t>تصاعد</t>
  </si>
  <si>
    <t>نرخ</t>
  </si>
  <si>
    <t>شماره سلول بعدی را وارد کنید</t>
  </si>
  <si>
    <t>آوردن زاویه هر عدد</t>
  </si>
  <si>
    <t>بدست</t>
  </si>
  <si>
    <t xml:space="preserve">اولین سلول زاویه گرایش </t>
  </si>
  <si>
    <t>مربوط به نرخ تصاعد</t>
  </si>
  <si>
    <t>مربوط به نرخ تنزل</t>
  </si>
  <si>
    <t>شماره سلول واکنش</t>
  </si>
  <si>
    <t>پیـــوت کف</t>
  </si>
  <si>
    <t xml:space="preserve">پیـــوت واکنش </t>
  </si>
  <si>
    <t>اختلاف پیـوت ها</t>
  </si>
  <si>
    <t>پیوت سقف</t>
  </si>
  <si>
    <t>پیـوت واکنش</t>
  </si>
  <si>
    <t>اختلاف پیـــوت ها</t>
  </si>
  <si>
    <t>نرخ تنزل</t>
  </si>
  <si>
    <t>تنزل</t>
  </si>
  <si>
    <t>مجتبی</t>
  </si>
  <si>
    <t xml:space="preserve"> tiktaksms</t>
  </si>
  <si>
    <t>tiktaksms</t>
  </si>
  <si>
    <r>
      <t xml:space="preserve">زاویه  </t>
    </r>
    <r>
      <rPr>
        <b/>
        <sz val="1"/>
        <color rgb="FF333300"/>
        <rFont val="Wingdings"/>
        <charset val="2"/>
      </rPr>
      <t>þ</t>
    </r>
    <r>
      <rPr>
        <b/>
        <sz val="1"/>
        <color rgb="FF333300"/>
        <rFont val="Times New Roman"/>
        <family val="1"/>
      </rPr>
      <t>clock wise</t>
    </r>
  </si>
  <si>
    <r>
      <t>زاویه clock wise</t>
    </r>
    <r>
      <rPr>
        <b/>
        <sz val="1"/>
        <color rgb="FF333300"/>
        <rFont val="Wingdings"/>
        <charset val="2"/>
      </rPr>
      <t>¨</t>
    </r>
  </si>
  <si>
    <r>
      <t xml:space="preserve">زاویه گرایش </t>
    </r>
    <r>
      <rPr>
        <b/>
        <sz val="1"/>
        <color rgb="FF333300"/>
        <rFont val="Wingdings"/>
        <charset val="2"/>
      </rPr>
      <t>þ</t>
    </r>
    <r>
      <rPr>
        <b/>
        <sz val="1"/>
        <color rgb="FF333300"/>
        <rFont val="Times New Roman"/>
        <family val="1"/>
      </rPr>
      <t>clock wise</t>
    </r>
  </si>
  <si>
    <r>
      <t>زاویه گرایش clock wise</t>
    </r>
    <r>
      <rPr>
        <b/>
        <sz val="1"/>
        <color rgb="FF333300"/>
        <rFont val="Wingdings"/>
        <charset val="2"/>
      </rPr>
      <t>¨</t>
    </r>
  </si>
  <si>
    <t>شماره سلول روی زاویه گرایش</t>
  </si>
  <si>
    <t>شماره سلول پیوت واکنش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</si>
</sst>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8"/>
      <color theme="3" tint="-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333300"/>
      <name val="Calibri"/>
      <family val="2"/>
      <scheme val="minor"/>
    </font>
    <font>
      <b/>
      <sz val="1"/>
      <color theme="0"/>
      <name val="Calibri"/>
      <family val="2"/>
      <scheme val="minor"/>
    </font>
    <font>
      <sz val="1"/>
      <color theme="0"/>
      <name val="Calibri"/>
      <family val="2"/>
      <scheme val="minor"/>
    </font>
    <font>
      <sz val="1"/>
      <color rgb="FF333300"/>
      <name val="Calibri"/>
      <family val="2"/>
      <scheme val="minor"/>
    </font>
    <font>
      <b/>
      <sz val="1"/>
      <color rgb="FF333300"/>
      <name val="Calibri"/>
      <family val="2"/>
      <scheme val="minor"/>
    </font>
    <font>
      <b/>
      <sz val="1"/>
      <color theme="1"/>
      <name val="Calibri"/>
      <family val="2"/>
      <scheme val="minor"/>
    </font>
    <font>
      <sz val="1"/>
      <color theme="1"/>
      <name val="Calibri"/>
      <family val="2"/>
      <scheme val="minor"/>
    </font>
    <font>
      <sz val="1"/>
      <color rgb="FFFF0000"/>
      <name val="Calibri"/>
      <family val="2"/>
      <scheme val="minor"/>
    </font>
    <font>
      <b/>
      <sz val="1"/>
      <color rgb="FF333300"/>
      <name val="Times New Roman"/>
      <family val="1"/>
    </font>
    <font>
      <sz val="1"/>
      <color rgb="FF333300"/>
      <name val="Wingdings"/>
      <charset val="2"/>
    </font>
    <font>
      <b/>
      <sz val="1"/>
      <color rgb="FF333300"/>
      <name val="Wingdings"/>
      <charset val="2"/>
    </font>
    <font>
      <sz val="1"/>
      <color rgb="FF333300"/>
      <name val="Times New Roman"/>
      <family val="1"/>
    </font>
    <font>
      <b/>
      <sz val="36"/>
      <color theme="2"/>
      <name val="Wingdings"/>
      <charset val="2"/>
    </font>
    <font>
      <sz val="1"/>
      <name val="Calibri"/>
      <family val="2"/>
      <scheme val="minor"/>
    </font>
    <font>
      <b/>
      <sz val="18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36"/>
      <color rgb="FF333300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"/>
      <color theme="3" tint="-0.499984740745262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sz val="1"/>
      <color theme="3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1BD"/>
        <bgColor indexed="64"/>
      </patternFill>
    </fill>
    <fill>
      <patternFill patternType="solid">
        <fgColor rgb="FFAE3F3C"/>
        <bgColor indexed="64"/>
      </patternFill>
    </fill>
    <fill>
      <patternFill patternType="solid">
        <fgColor rgb="FF00863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5" fillId="0" borderId="0" xfId="0" applyFont="1"/>
    <xf numFmtId="0" fontId="7" fillId="2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ill="1"/>
    <xf numFmtId="0" fontId="5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17" fillId="0" borderId="0" xfId="0" applyFont="1" applyFill="1"/>
    <xf numFmtId="0" fontId="14" fillId="0" borderId="0" xfId="0" applyFont="1" applyFill="1"/>
    <xf numFmtId="0" fontId="14" fillId="0" borderId="0" xfId="0" applyFont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0" fontId="14" fillId="0" borderId="0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Border="1"/>
    <xf numFmtId="0" fontId="16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24" fillId="0" borderId="0" xfId="0" applyFont="1" applyFill="1"/>
    <xf numFmtId="0" fontId="10" fillId="10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5" fillId="5" borderId="1" xfId="0" applyFont="1" applyFill="1" applyBorder="1" applyAlignment="1">
      <alignment horizontal="center" vertical="center"/>
    </xf>
    <xf numFmtId="0" fontId="27" fillId="7" borderId="0" xfId="0" applyFont="1" applyFill="1" applyAlignment="1">
      <alignment horizontal="right" vertical="top"/>
    </xf>
    <xf numFmtId="0" fontId="26" fillId="6" borderId="0" xfId="0" applyFont="1" applyFill="1" applyAlignment="1">
      <alignment horizontal="right" vertical="top"/>
    </xf>
    <xf numFmtId="0" fontId="26" fillId="6" borderId="0" xfId="0" applyFont="1" applyFill="1" applyAlignment="1">
      <alignment horizontal="left" vertical="top"/>
    </xf>
    <xf numFmtId="0" fontId="8" fillId="8" borderId="3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left" vertical="top"/>
    </xf>
    <xf numFmtId="0" fontId="31" fillId="0" borderId="0" xfId="0" applyFont="1"/>
    <xf numFmtId="0" fontId="31" fillId="0" borderId="0" xfId="0" applyFont="1"/>
    <xf numFmtId="0" fontId="14" fillId="0" borderId="0" xfId="0" applyFont="1" applyFill="1" applyBorder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/>
    <xf numFmtId="0" fontId="15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00"/>
      <color rgb="FF00863D"/>
      <color rgb="FFAE3F3C"/>
      <color rgb="FFC6E1B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showGridLines="0" tabSelected="1" zoomScale="70" zoomScaleNormal="70" workbookViewId="0">
      <selection activeCell="B1" sqref="B1"/>
    </sheetView>
  </sheetViews>
  <sheetFormatPr defaultRowHeight="18.75"/>
  <cols>
    <col min="1" max="1" width="32.7109375" style="1" customWidth="1"/>
    <col min="2" max="2" width="20" style="3" customWidth="1"/>
    <col min="3" max="3" width="9.140625" style="15" customWidth="1"/>
    <col min="4" max="4" width="5.85546875" customWidth="1"/>
    <col min="5" max="5" width="34.7109375" style="2" customWidth="1"/>
    <col min="6" max="6" width="18.42578125" style="3" customWidth="1"/>
    <col min="7" max="7" width="9.140625" customWidth="1"/>
    <col min="8" max="8" width="1.28515625" style="7" customWidth="1"/>
    <col min="9" max="9" width="1.140625" customWidth="1"/>
    <col min="10" max="10" width="32.28515625" customWidth="1"/>
    <col min="11" max="11" width="12.7109375" customWidth="1"/>
    <col min="12" max="12" width="6.140625" customWidth="1"/>
    <col min="13" max="13" width="1.5703125" hidden="1" customWidth="1"/>
    <col min="14" max="14" width="7.7109375" customWidth="1"/>
    <col min="15" max="15" width="1.7109375" customWidth="1"/>
    <col min="16" max="16" width="6.7109375" customWidth="1"/>
    <col min="17" max="17" width="1" customWidth="1"/>
    <col min="18" max="18" width="32.7109375" customWidth="1"/>
    <col min="19" max="19" width="9.5703125" bestFit="1" customWidth="1"/>
    <col min="20" max="20" width="5.85546875" customWidth="1"/>
    <col min="21" max="22" width="1.85546875" hidden="1" customWidth="1"/>
    <col min="23" max="23" width="9.140625" customWidth="1"/>
  </cols>
  <sheetData>
    <row r="1" spans="1:29" ht="34.5" customHeight="1">
      <c r="A1" s="70" t="s">
        <v>23</v>
      </c>
      <c r="B1" s="54">
        <v>1.17056</v>
      </c>
      <c r="C1" s="56" t="s">
        <v>13</v>
      </c>
      <c r="D1" s="15"/>
      <c r="E1" s="13" t="s">
        <v>26</v>
      </c>
      <c r="F1" s="55">
        <v>1914</v>
      </c>
      <c r="G1" s="56" t="s">
        <v>13</v>
      </c>
      <c r="H1" s="16"/>
      <c r="I1" s="23"/>
      <c r="J1" s="38" t="s">
        <v>22</v>
      </c>
      <c r="K1" s="27">
        <f>B5</f>
        <v>7</v>
      </c>
      <c r="L1" s="39"/>
      <c r="M1" s="26"/>
      <c r="N1" s="26">
        <v>0</v>
      </c>
      <c r="O1" s="38"/>
      <c r="P1" s="26">
        <v>0.25</v>
      </c>
      <c r="Q1" s="26"/>
      <c r="R1" s="38" t="s">
        <v>22</v>
      </c>
      <c r="S1" s="27">
        <f>F5</f>
        <v>93</v>
      </c>
      <c r="T1" s="39" t="s">
        <v>13</v>
      </c>
      <c r="U1" s="26"/>
      <c r="V1" s="26">
        <v>0</v>
      </c>
      <c r="W1" s="38"/>
      <c r="X1" s="40"/>
      <c r="Y1" s="36"/>
      <c r="Z1" s="36"/>
      <c r="AA1" s="36"/>
      <c r="AB1" s="36"/>
      <c r="AC1" s="36"/>
    </row>
    <row r="2" spans="1:29" ht="39" customHeight="1">
      <c r="A2" s="71" t="s">
        <v>24</v>
      </c>
      <c r="B2" s="54">
        <v>1.17395</v>
      </c>
      <c r="C2" s="56" t="s">
        <v>13</v>
      </c>
      <c r="D2" s="15"/>
      <c r="E2" s="13" t="s">
        <v>27</v>
      </c>
      <c r="F2" s="55">
        <v>1868</v>
      </c>
      <c r="G2" s="56" t="s">
        <v>13</v>
      </c>
      <c r="H2" s="16"/>
      <c r="I2" s="23"/>
      <c r="J2" s="38" t="s">
        <v>34</v>
      </c>
      <c r="K2" s="27">
        <f>IF(K3&lt;0,(360+K3),IF(K3&gt;360,K3-360,K3))</f>
        <v>225</v>
      </c>
      <c r="L2" s="26"/>
      <c r="M2" s="26"/>
      <c r="N2" s="26">
        <v>45</v>
      </c>
      <c r="O2" s="27"/>
      <c r="P2" s="26">
        <v>0.5</v>
      </c>
      <c r="Q2" s="26"/>
      <c r="R2" s="38" t="s">
        <v>34</v>
      </c>
      <c r="S2" s="27">
        <f>IF(S3&lt;0,(360+S3),IF(S3&gt;360,S3-360,S3))</f>
        <v>63</v>
      </c>
      <c r="T2" s="26"/>
      <c r="U2" s="26"/>
      <c r="V2" s="26">
        <v>45</v>
      </c>
      <c r="W2" s="27"/>
      <c r="X2" s="40"/>
      <c r="Y2" s="36"/>
      <c r="Z2" s="36"/>
      <c r="AA2" s="36"/>
      <c r="AB2" s="36"/>
      <c r="AC2" s="36"/>
    </row>
    <row r="3" spans="1:29" ht="2.25" customHeight="1">
      <c r="A3" s="50" t="s">
        <v>25</v>
      </c>
      <c r="B3" s="76">
        <f>B2-B1</f>
        <v>3.3900000000000041E-3</v>
      </c>
      <c r="C3" s="27"/>
      <c r="D3" s="15"/>
      <c r="E3" s="51" t="s">
        <v>28</v>
      </c>
      <c r="F3" s="52">
        <f>F1-F2</f>
        <v>46</v>
      </c>
      <c r="G3" s="32"/>
      <c r="H3" s="32"/>
      <c r="I3" s="23"/>
      <c r="J3" s="41"/>
      <c r="K3" s="42">
        <f>(K1-((((K4*4)-3)*K4)+1))*(45/K4)</f>
        <v>225</v>
      </c>
      <c r="L3" s="26"/>
      <c r="M3" s="26"/>
      <c r="N3" s="26">
        <v>90</v>
      </c>
      <c r="O3" s="27"/>
      <c r="P3" s="26">
        <v>0.75</v>
      </c>
      <c r="Q3" s="26"/>
      <c r="R3" s="41"/>
      <c r="S3" s="42">
        <f>(S1-((((S4*4)-3)*S4)+1))*(45/S4)</f>
        <v>63</v>
      </c>
      <c r="T3" s="26"/>
      <c r="U3" s="26"/>
      <c r="V3" s="26">
        <v>90</v>
      </c>
      <c r="W3" s="27"/>
      <c r="X3" s="40"/>
      <c r="Y3" s="36"/>
      <c r="Z3" s="36"/>
      <c r="AA3" s="36"/>
      <c r="AB3" s="36"/>
      <c r="AC3" s="36"/>
    </row>
    <row r="4" spans="1:29" ht="33" customHeight="1">
      <c r="A4" s="9" t="s">
        <v>0</v>
      </c>
      <c r="B4" s="54">
        <v>5.0000000000000001E-4</v>
      </c>
      <c r="C4" s="56" t="s">
        <v>13</v>
      </c>
      <c r="D4" s="15"/>
      <c r="E4" s="13" t="s">
        <v>29</v>
      </c>
      <c r="F4" s="55">
        <v>0.5</v>
      </c>
      <c r="G4" s="56" t="s">
        <v>13</v>
      </c>
      <c r="H4" s="16"/>
      <c r="I4" s="23"/>
      <c r="J4" s="43"/>
      <c r="K4" s="42">
        <f>K10</f>
        <v>1</v>
      </c>
      <c r="L4" s="26"/>
      <c r="M4" s="26"/>
      <c r="N4" s="26">
        <v>135</v>
      </c>
      <c r="O4" s="27"/>
      <c r="P4" s="26">
        <v>1</v>
      </c>
      <c r="Q4" s="26"/>
      <c r="R4" s="43"/>
      <c r="S4" s="42">
        <f>S10</f>
        <v>5</v>
      </c>
      <c r="T4" s="26"/>
      <c r="U4" s="26"/>
      <c r="V4" s="26">
        <v>135</v>
      </c>
      <c r="W4" s="27"/>
      <c r="X4" s="40"/>
      <c r="Y4" s="36"/>
      <c r="Z4" s="36"/>
      <c r="AA4" s="36"/>
      <c r="AB4" s="36"/>
      <c r="AC4" s="36"/>
    </row>
    <row r="5" spans="1:29" ht="17.25" customHeight="1">
      <c r="A5" s="67" t="s">
        <v>39</v>
      </c>
      <c r="B5" s="68">
        <f>INT(((B2-B1)/B4)+1)</f>
        <v>7</v>
      </c>
      <c r="C5" s="32"/>
      <c r="D5" s="15"/>
      <c r="E5" s="69" t="s">
        <v>39</v>
      </c>
      <c r="F5" s="68">
        <f>TRUNC(G5)</f>
        <v>93</v>
      </c>
      <c r="G5" s="32">
        <f>((F1-F2)/F4)+1</f>
        <v>93</v>
      </c>
      <c r="H5" s="16"/>
      <c r="I5" s="23"/>
      <c r="J5" s="38" t="s">
        <v>35</v>
      </c>
      <c r="K5" s="27">
        <f>IF(K2&lt;=180,(180-K2),IF(K2&gt;180,(540-K2)))</f>
        <v>315</v>
      </c>
      <c r="L5" s="87"/>
      <c r="M5" s="87"/>
      <c r="N5" s="26">
        <v>180</v>
      </c>
      <c r="O5" s="27"/>
      <c r="P5" s="26">
        <v>1.25</v>
      </c>
      <c r="Q5" s="26"/>
      <c r="R5" s="38" t="s">
        <v>35</v>
      </c>
      <c r="S5" s="27">
        <f>IF(S2&lt;=180,(180-S2),IF(S2&gt;180,(540-S2)))</f>
        <v>117</v>
      </c>
      <c r="T5" s="87"/>
      <c r="U5" s="87"/>
      <c r="V5" s="26">
        <v>180</v>
      </c>
      <c r="W5" s="27"/>
      <c r="X5" s="40"/>
      <c r="Y5" s="36"/>
      <c r="Z5" s="36"/>
      <c r="AA5" s="36"/>
      <c r="AB5" s="36"/>
      <c r="AC5" s="36"/>
    </row>
    <row r="6" spans="1:29" ht="17.25" hidden="1" customHeight="1">
      <c r="A6" s="49"/>
      <c r="B6" s="77"/>
      <c r="C6" s="32">
        <f>(SQRT(B5))+2</f>
        <v>4.6457513110645907</v>
      </c>
      <c r="D6" s="15"/>
      <c r="E6" s="46"/>
      <c r="F6" s="51">
        <f>POWER(G6,2)</f>
        <v>135.57460304397182</v>
      </c>
      <c r="G6" s="32">
        <f>(SQRT(F5))+2</f>
        <v>11.643650760992955</v>
      </c>
      <c r="H6" s="16"/>
      <c r="I6" s="23"/>
      <c r="J6" s="41"/>
      <c r="K6" s="26"/>
      <c r="L6" s="87"/>
      <c r="M6" s="87"/>
      <c r="N6" s="26">
        <v>225</v>
      </c>
      <c r="O6" s="27"/>
      <c r="P6" s="26">
        <v>1.5</v>
      </c>
      <c r="Q6" s="26"/>
      <c r="R6" s="41"/>
      <c r="S6" s="26"/>
      <c r="T6" s="87"/>
      <c r="U6" s="87"/>
      <c r="V6" s="26">
        <v>225</v>
      </c>
      <c r="W6" s="27"/>
      <c r="X6" s="40"/>
      <c r="Y6" s="36"/>
      <c r="Z6" s="36"/>
      <c r="AA6" s="36"/>
      <c r="AB6" s="36"/>
      <c r="AC6" s="36"/>
    </row>
    <row r="7" spans="1:29" ht="32.25" customHeight="1">
      <c r="A7" s="66" t="s">
        <v>38</v>
      </c>
      <c r="B7" s="83">
        <f>J30</f>
        <v>7</v>
      </c>
      <c r="C7" s="46"/>
      <c r="D7" s="15"/>
      <c r="E7" s="66" t="s">
        <v>38</v>
      </c>
      <c r="F7" s="83">
        <f>K34</f>
        <v>91</v>
      </c>
      <c r="G7" s="32"/>
      <c r="H7" s="16"/>
      <c r="I7" s="23"/>
      <c r="J7" s="44" t="s">
        <v>17</v>
      </c>
      <c r="K7" s="45" t="s">
        <v>18</v>
      </c>
      <c r="L7" s="26"/>
      <c r="M7" s="26"/>
      <c r="N7" s="26">
        <v>270</v>
      </c>
      <c r="O7" s="27"/>
      <c r="P7" s="26">
        <v>1.75</v>
      </c>
      <c r="Q7" s="26"/>
      <c r="R7" s="44" t="s">
        <v>17</v>
      </c>
      <c r="S7" s="45" t="s">
        <v>18</v>
      </c>
      <c r="T7" s="26"/>
      <c r="U7" s="26"/>
      <c r="V7" s="26">
        <v>270</v>
      </c>
      <c r="W7" s="27"/>
      <c r="X7" s="40"/>
      <c r="Y7" s="36"/>
      <c r="Z7" s="36"/>
      <c r="AA7" s="36"/>
      <c r="AB7" s="36"/>
      <c r="AC7" s="36"/>
    </row>
    <row r="8" spans="1:29" ht="34.5" customHeight="1">
      <c r="A8" s="72" t="s">
        <v>11</v>
      </c>
      <c r="B8" s="61">
        <f>B1+(B4*(B7-1))</f>
        <v>1.1735599999999999</v>
      </c>
      <c r="C8" s="32"/>
      <c r="D8" s="15"/>
      <c r="E8" s="11" t="s">
        <v>1</v>
      </c>
      <c r="F8" s="64">
        <f>F1-(F4*(F7-1))</f>
        <v>1869</v>
      </c>
      <c r="G8" s="32"/>
      <c r="H8" s="16"/>
      <c r="I8" s="23"/>
      <c r="J8" s="41"/>
      <c r="K8" s="26">
        <f>SQRT(K1)</f>
        <v>2.6457513110645907</v>
      </c>
      <c r="L8" s="26"/>
      <c r="M8" s="26"/>
      <c r="N8" s="26">
        <v>315</v>
      </c>
      <c r="O8" s="27"/>
      <c r="P8" s="26">
        <v>2</v>
      </c>
      <c r="Q8" s="26"/>
      <c r="R8" s="41"/>
      <c r="S8" s="26">
        <f>SQRT(S1)</f>
        <v>9.6436507609929549</v>
      </c>
      <c r="T8" s="26"/>
      <c r="U8" s="26"/>
      <c r="V8" s="26">
        <v>315</v>
      </c>
      <c r="W8" s="27"/>
      <c r="X8" s="40"/>
      <c r="Y8" s="36"/>
      <c r="Z8" s="36"/>
      <c r="AA8" s="36"/>
      <c r="AB8" s="36"/>
      <c r="AC8" s="36"/>
    </row>
    <row r="9" spans="1:29" ht="20.25" customHeight="1">
      <c r="A9" s="17"/>
      <c r="B9" s="78">
        <f>INT(POWER(C9,2))</f>
        <v>21</v>
      </c>
      <c r="C9" s="32">
        <f>(SQRT(B7))+2</f>
        <v>4.6457513110645907</v>
      </c>
      <c r="D9" s="15"/>
      <c r="E9" s="17"/>
      <c r="F9" s="22">
        <f>INT(POWER(G9,2))</f>
        <v>133</v>
      </c>
      <c r="G9" s="32">
        <f>(SQRT(F7))+2</f>
        <v>11.539392014169456</v>
      </c>
      <c r="H9" s="16"/>
      <c r="I9" s="23"/>
      <c r="J9" s="41"/>
      <c r="K9" s="26">
        <f>ODD(K8)</f>
        <v>3</v>
      </c>
      <c r="L9" s="26"/>
      <c r="M9" s="26"/>
      <c r="N9" s="26">
        <v>360</v>
      </c>
      <c r="O9" s="27"/>
      <c r="P9" s="26"/>
      <c r="Q9" s="26"/>
      <c r="R9" s="41"/>
      <c r="S9" s="26">
        <f>ODD(S8)</f>
        <v>11</v>
      </c>
      <c r="T9" s="26"/>
      <c r="U9" s="26"/>
      <c r="V9" s="26">
        <v>360</v>
      </c>
      <c r="W9" s="27"/>
      <c r="X9" s="40"/>
      <c r="Y9" s="36"/>
      <c r="Z9" s="36"/>
      <c r="AA9" s="36"/>
      <c r="AB9" s="36"/>
      <c r="AC9" s="36"/>
    </row>
    <row r="10" spans="1:29" ht="30.75" customHeight="1">
      <c r="A10" s="72" t="s">
        <v>5</v>
      </c>
      <c r="B10" s="63">
        <f>B2+(B4*(B9-1))</f>
        <v>1.1839500000000001</v>
      </c>
      <c r="C10" s="32"/>
      <c r="D10" s="15"/>
      <c r="E10" s="11" t="s">
        <v>2</v>
      </c>
      <c r="F10" s="65">
        <f>F1-(F4*(F9-1))</f>
        <v>1848</v>
      </c>
      <c r="G10" s="32"/>
      <c r="H10" s="16"/>
      <c r="I10" s="23"/>
      <c r="J10" s="41"/>
      <c r="K10" s="26">
        <f>(K9-1)/2</f>
        <v>1</v>
      </c>
      <c r="L10" s="26"/>
      <c r="M10" s="26"/>
      <c r="N10" s="26"/>
      <c r="O10" s="26"/>
      <c r="P10" s="26"/>
      <c r="Q10" s="26"/>
      <c r="R10" s="41"/>
      <c r="S10" s="26">
        <f>(S9-1)/2</f>
        <v>5</v>
      </c>
      <c r="T10" s="26"/>
      <c r="U10" s="26"/>
      <c r="V10" s="26"/>
      <c r="W10" s="26"/>
      <c r="X10" s="40"/>
      <c r="Y10" s="36"/>
      <c r="Z10" s="36"/>
      <c r="AA10" s="36"/>
      <c r="AB10" s="36"/>
      <c r="AC10" s="36"/>
    </row>
    <row r="11" spans="1:29" ht="18" customHeight="1">
      <c r="A11" s="17"/>
      <c r="B11" s="78">
        <f>INT(POWER(C11,2))</f>
        <v>43</v>
      </c>
      <c r="C11" s="32">
        <f>(SQRT(B9))+2</f>
        <v>6.5825756949558398</v>
      </c>
      <c r="D11" s="15"/>
      <c r="E11" s="17"/>
      <c r="F11" s="22">
        <f>INT(POWER(G11,2))</f>
        <v>183</v>
      </c>
      <c r="G11" s="32">
        <f>(SQRT(F9))+2</f>
        <v>13.532562594670797</v>
      </c>
      <c r="H11" s="16"/>
      <c r="I11" s="23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40"/>
      <c r="Y11" s="36"/>
      <c r="Z11" s="36"/>
      <c r="AA11" s="36"/>
      <c r="AB11" s="36"/>
      <c r="AC11" s="36"/>
    </row>
    <row r="12" spans="1:29" ht="31.5" customHeight="1">
      <c r="A12" s="72" t="s">
        <v>6</v>
      </c>
      <c r="B12" s="61">
        <f>B2+(B4*(B11-1))</f>
        <v>1.19495</v>
      </c>
      <c r="C12" s="32"/>
      <c r="D12" s="15"/>
      <c r="E12" s="11" t="s">
        <v>3</v>
      </c>
      <c r="F12" s="65">
        <f>F1-(F4*(F11-1))</f>
        <v>1823</v>
      </c>
      <c r="G12" s="32"/>
      <c r="H12" s="16"/>
      <c r="I12" s="23"/>
      <c r="J12" s="38" t="s">
        <v>36</v>
      </c>
      <c r="K12" s="27">
        <f>IF(K2&gt;=0,IF(K2&lt;=22.5,(N1),IF(K2&gt;22.5,IF(K2&lt;=67.5,(N2),IF(K2&gt;67.5,IF(K2&lt;=112.5,(N3),IF(K2&gt;112.5,IF(K2&lt;=157.5,(N4),IF(K2&gt;157.5,IF(K2&lt;=202.5,(N5),IF(K2&gt;202.5,IF(K2&lt;=247.5,(N6),IF(K2&gt;247.5,IF(K2&lt;=292.5,(N7),IF(K2&gt;292.5,IF(K2&lt;=337.5,(N8),IF(K2&gt;337.5,(N9))))))))))))))))))</f>
        <v>225</v>
      </c>
      <c r="L12" s="26"/>
      <c r="M12" s="26"/>
      <c r="N12" s="26"/>
      <c r="O12" s="26"/>
      <c r="P12" s="26"/>
      <c r="Q12" s="26"/>
      <c r="R12" s="38" t="s">
        <v>36</v>
      </c>
      <c r="S12" s="27">
        <f>IF(S2&gt;=0,IF(S2&lt;=22.5,(V1),IF(S2&gt;22.5,IF(S2&lt;=67.5,(V2),IF(S2&gt;67.5,IF(S2&lt;=112.5,(V3),IF(S2&gt;112.5,IF(S2&lt;=157.5,(V4),IF(S2&gt;157.5,IF(S2&lt;=202.5,(V5),IF(S2&gt;202.5,IF(S2&lt;=247.5,(V6),IF(S2&gt;247.5,IF(S2&lt;=292.5,(V7),IF(S2&gt;292.5,IF(S2&lt;=337.5,(V8),IF(S2&gt;337.5,(V9))))))))))))))))))</f>
        <v>45</v>
      </c>
      <c r="T12" s="26"/>
      <c r="U12" s="26"/>
      <c r="V12" s="26"/>
      <c r="W12" s="26"/>
      <c r="X12" s="40"/>
      <c r="Y12" s="36"/>
      <c r="Z12" s="36"/>
      <c r="AA12" s="36"/>
      <c r="AB12" s="36"/>
      <c r="AC12" s="36"/>
    </row>
    <row r="13" spans="1:29" ht="15">
      <c r="A13" s="17"/>
      <c r="B13" s="78">
        <f>INT(POWER(C13,2))</f>
        <v>73</v>
      </c>
      <c r="C13" s="32">
        <f>(SQRT(B11))+2</f>
        <v>8.5574385243020004</v>
      </c>
      <c r="D13" s="15"/>
      <c r="E13" s="17"/>
      <c r="F13" s="22">
        <f>INT(POWER(G13,2))</f>
        <v>241</v>
      </c>
      <c r="G13" s="32">
        <f>(SQRT(F11))+2</f>
        <v>15.527749258468683</v>
      </c>
      <c r="H13" s="16"/>
      <c r="I13" s="23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40"/>
      <c r="Y13" s="36"/>
      <c r="Z13" s="36"/>
      <c r="AA13" s="36"/>
      <c r="AB13" s="36"/>
      <c r="AC13" s="36"/>
    </row>
    <row r="14" spans="1:29" ht="28.5">
      <c r="A14" s="73" t="s">
        <v>7</v>
      </c>
      <c r="B14" s="62">
        <f>B2+(B4*(B13-1))</f>
        <v>1.2099500000000001</v>
      </c>
      <c r="C14" s="32"/>
      <c r="D14" s="15"/>
      <c r="E14" s="11" t="s">
        <v>4</v>
      </c>
      <c r="F14" s="65">
        <f>F1-(F4*(F13-1))</f>
        <v>1794</v>
      </c>
      <c r="G14" s="32"/>
      <c r="H14" s="16"/>
      <c r="I14" s="23"/>
      <c r="J14" s="38" t="s">
        <v>37</v>
      </c>
      <c r="K14" s="27">
        <f>IF(K5&gt;=0,IF(K5&lt;=22.5,(N1),IF(K5&gt;22.5,IF(K5&lt;=67.5,(N2),IF(K5&gt;67.5,IF(K5&lt;=112.5,(N3),IF(K5&gt;112.5,IF(K5&lt;=157.5,(N4),IF(K5&gt;157.5,IF(K5&lt;=202.5,(N5),IF(K5&gt;202.5,IF(K5&lt;=247.5,(N6),IF(K5&gt;247.5,IF(K5&lt;=292.5,(N7),IF(K5&gt;292.5,IF(K5&lt;=337.5,(N8),IF(K5&gt;337.5,(N9))))))))))))))))))</f>
        <v>315</v>
      </c>
      <c r="L14" s="26"/>
      <c r="M14" s="26"/>
      <c r="N14" s="26"/>
      <c r="O14" s="26"/>
      <c r="P14" s="26"/>
      <c r="Q14" s="26"/>
      <c r="R14" s="38" t="s">
        <v>37</v>
      </c>
      <c r="S14" s="27">
        <f>IF(S5&gt;=0,IF(S5&lt;=22.5,(V1),IF(S5&gt;22.5,IF(S5&lt;=67.5,(V2),IF(S5&gt;67.5,IF(S5&lt;=112.5,(V3),IF(S5&gt;112.5,IF(S5&lt;=157.5,(V4),IF(S5&gt;157.5,IF(S5&lt;=202.5,(V5),IF(S5&gt;202.5,IF(S5&lt;=247.5,(V6),IF(S5&gt;247.5,IF(S5&lt;=292.5,(V7),IF(S5&gt;292.5,IF(S5&lt;=337.5,(V8),IF(S5&gt;337.5,(V9))))))))))))))))))</f>
        <v>135</v>
      </c>
      <c r="T14" s="26"/>
      <c r="U14" s="26"/>
      <c r="V14" s="26"/>
      <c r="W14" s="26"/>
      <c r="X14" s="40"/>
      <c r="Y14" s="36"/>
      <c r="Z14" s="36"/>
      <c r="AA14" s="36"/>
      <c r="AB14" s="36"/>
      <c r="AC14" s="36"/>
    </row>
    <row r="15" spans="1:29" ht="15">
      <c r="A15" s="17"/>
      <c r="B15" s="78">
        <f>INT(POWER(C15,2))</f>
        <v>111</v>
      </c>
      <c r="C15" s="32">
        <f>(SQRT(B13))+2</f>
        <v>10.54400374531753</v>
      </c>
      <c r="D15" s="15"/>
      <c r="E15" s="18"/>
      <c r="F15" s="22">
        <f>INT(POWER(G15,2))</f>
        <v>307</v>
      </c>
      <c r="G15" s="32">
        <f>(SQRT(F13))+2</f>
        <v>17.524174696260026</v>
      </c>
      <c r="H15" s="16"/>
      <c r="I15" s="23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40"/>
      <c r="Y15" s="36"/>
      <c r="Z15" s="36"/>
      <c r="AA15" s="36"/>
      <c r="AB15" s="36"/>
      <c r="AC15" s="36"/>
    </row>
    <row r="16" spans="1:29" ht="15" customHeight="1">
      <c r="A16" s="6"/>
      <c r="B16" s="79"/>
      <c r="C16" s="32"/>
      <c r="D16" s="15"/>
      <c r="E16" s="10"/>
      <c r="F16" s="5"/>
      <c r="H16" s="16"/>
      <c r="I16" s="23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40"/>
      <c r="Y16" s="36"/>
      <c r="Z16" s="36"/>
      <c r="AA16" s="36"/>
      <c r="AB16" s="36"/>
      <c r="AC16" s="36"/>
    </row>
    <row r="17" spans="1:29" ht="36" customHeight="1">
      <c r="A17" s="74" t="s">
        <v>16</v>
      </c>
      <c r="B17" s="57" t="s">
        <v>8</v>
      </c>
      <c r="C17" s="56" t="s">
        <v>13</v>
      </c>
      <c r="D17" s="15"/>
      <c r="E17" s="8" t="s">
        <v>16</v>
      </c>
      <c r="F17" s="57" t="s">
        <v>12</v>
      </c>
      <c r="G17" s="56" t="s">
        <v>13</v>
      </c>
      <c r="H17" s="16"/>
      <c r="I17" s="23"/>
      <c r="J17" s="90" t="s">
        <v>20</v>
      </c>
      <c r="K17" s="90"/>
      <c r="L17" s="89"/>
      <c r="M17" s="89"/>
      <c r="N17" s="32"/>
      <c r="O17" s="32"/>
      <c r="P17" s="32"/>
      <c r="Q17" s="32"/>
      <c r="R17" s="88" t="s">
        <v>21</v>
      </c>
      <c r="S17" s="88"/>
      <c r="T17" s="89"/>
      <c r="U17" s="89"/>
      <c r="V17" s="32"/>
      <c r="W17" s="32"/>
      <c r="X17" s="40"/>
      <c r="Y17" s="36"/>
      <c r="Z17" s="36"/>
      <c r="AA17" s="36"/>
      <c r="AB17" s="36"/>
      <c r="AC17" s="36"/>
    </row>
    <row r="18" spans="1:29" ht="45.75" customHeight="1" thickBot="1">
      <c r="A18" s="75" t="s">
        <v>9</v>
      </c>
      <c r="B18" s="80" t="e">
        <f>B1+(B4*(B17-1))</f>
        <v>#VALUE!</v>
      </c>
      <c r="C18" s="32" t="s">
        <v>31</v>
      </c>
      <c r="D18" s="15"/>
      <c r="E18" s="12" t="s">
        <v>10</v>
      </c>
      <c r="F18" s="4" t="e">
        <f>F1-(F4*(F17-1))</f>
        <v>#VALUE!</v>
      </c>
      <c r="G18" s="53" t="s">
        <v>31</v>
      </c>
      <c r="H18" s="16"/>
      <c r="I18" s="23"/>
      <c r="J18" s="90"/>
      <c r="K18" s="90"/>
      <c r="L18" s="89"/>
      <c r="M18" s="89"/>
      <c r="N18" s="32"/>
      <c r="O18" s="32"/>
      <c r="P18" s="32"/>
      <c r="Q18" s="32"/>
      <c r="R18" s="88"/>
      <c r="S18" s="88"/>
      <c r="T18" s="89"/>
      <c r="U18" s="89"/>
      <c r="V18" s="32"/>
      <c r="W18" s="32"/>
      <c r="X18" s="40"/>
      <c r="Y18" s="36"/>
      <c r="Z18" s="36"/>
      <c r="AA18" s="36"/>
      <c r="AB18" s="36"/>
      <c r="AC18" s="36"/>
    </row>
    <row r="19" spans="1:29" ht="18.75" customHeight="1">
      <c r="A19" s="19"/>
      <c r="B19" s="81"/>
      <c r="C19" s="32"/>
      <c r="D19" s="15"/>
      <c r="E19" s="21"/>
      <c r="F19" s="20"/>
      <c r="G19" s="15"/>
      <c r="H19" s="16"/>
      <c r="I19" s="23"/>
      <c r="J19" s="90"/>
      <c r="K19" s="90"/>
      <c r="L19" s="32"/>
      <c r="M19" s="32"/>
      <c r="N19" s="32"/>
      <c r="O19" s="32"/>
      <c r="P19" s="32"/>
      <c r="Q19" s="32"/>
      <c r="R19" s="88"/>
      <c r="S19" s="88"/>
      <c r="T19" s="32"/>
      <c r="U19" s="32"/>
      <c r="V19" s="32"/>
      <c r="W19" s="32"/>
      <c r="X19" s="40"/>
      <c r="Y19" s="36"/>
      <c r="Z19" s="36"/>
      <c r="AA19" s="36"/>
      <c r="AB19" s="36"/>
      <c r="AC19" s="36"/>
    </row>
    <row r="20" spans="1:29" ht="48.75" customHeight="1">
      <c r="A20" s="58" t="s">
        <v>14</v>
      </c>
      <c r="B20" s="84" t="s">
        <v>15</v>
      </c>
      <c r="C20" s="32"/>
      <c r="D20" s="15"/>
      <c r="E20" s="59" t="s">
        <v>30</v>
      </c>
      <c r="F20" s="60" t="s">
        <v>15</v>
      </c>
      <c r="G20" s="15"/>
      <c r="H20" s="16"/>
      <c r="I20" s="23"/>
      <c r="J20" s="38"/>
      <c r="K20" s="46"/>
      <c r="L20" s="32"/>
      <c r="M20" s="32"/>
      <c r="N20" s="32"/>
      <c r="O20" s="32"/>
      <c r="P20" s="32"/>
      <c r="Q20" s="32"/>
      <c r="R20" s="38"/>
      <c r="S20" s="46"/>
      <c r="T20" s="32"/>
      <c r="U20" s="32"/>
      <c r="V20" s="32"/>
      <c r="W20" s="32"/>
      <c r="X20" s="40"/>
      <c r="Y20" s="36"/>
      <c r="Z20" s="36"/>
      <c r="AA20" s="36"/>
      <c r="AB20" s="36"/>
      <c r="AC20" s="36"/>
    </row>
    <row r="21" spans="1:29" ht="30" customHeight="1">
      <c r="A21" s="48"/>
      <c r="B21" s="82">
        <f>IF(K12=0,(2),IF(K12=45,(3),IF(K12=90,(4),IF(K12=135,(5),IF(K12=180,(6),IF(K12=225,(7),IF(K12=270,(8),IF(K12=315,(9),IF(K12=360,(2))))))))))</f>
        <v>7</v>
      </c>
      <c r="C21" s="32" t="s">
        <v>33</v>
      </c>
      <c r="D21" s="32"/>
      <c r="E21" s="46"/>
      <c r="F21" s="46"/>
      <c r="G21" s="32"/>
      <c r="H21" s="32"/>
      <c r="I21" s="32"/>
      <c r="J21" s="38" t="s">
        <v>19</v>
      </c>
      <c r="K21" s="27">
        <f>IF(K12=0,(2),IF(K12=45,(3),IF(K12=90,(4),IF(K12=135,(5),IF(K12=180,(6),IF(K12=225,(7),IF(K12=270,(8),IF(K12=315,(9),IF(K12=360,(2))))))))))</f>
        <v>7</v>
      </c>
      <c r="L21" s="32"/>
      <c r="M21" s="32"/>
      <c r="N21" s="32"/>
      <c r="O21" s="32"/>
      <c r="P21" s="32"/>
      <c r="Q21" s="32"/>
      <c r="R21" s="38" t="s">
        <v>19</v>
      </c>
      <c r="S21" s="27">
        <f>IF(S12=0,(2),IF(S12=45,(3),IF(S12=90,(4),IF(S12=135,(5),IF(S12=180,(6),IF(S12=225,(7),IF(S12=270,(8),IF(S12=315,(9),IF(S12=360,(2))))))))))</f>
        <v>3</v>
      </c>
      <c r="T21" s="32"/>
      <c r="U21" s="32"/>
      <c r="V21" s="32"/>
      <c r="W21" s="32"/>
      <c r="X21" s="40"/>
      <c r="Y21" s="36"/>
      <c r="Z21" s="36"/>
      <c r="AA21" s="36"/>
      <c r="AB21" s="36"/>
      <c r="AC21" s="36"/>
    </row>
    <row r="22" spans="1:29" ht="16.5" customHeight="1">
      <c r="A22" s="48"/>
      <c r="B22" s="46"/>
      <c r="C22" s="32"/>
      <c r="D22" s="32"/>
      <c r="E22" s="46"/>
      <c r="F22" s="46"/>
      <c r="G22" s="32" t="s">
        <v>32</v>
      </c>
      <c r="H22" s="32"/>
      <c r="I22" s="32"/>
      <c r="J22" s="47"/>
      <c r="K22" s="47"/>
      <c r="L22" s="32"/>
      <c r="M22" s="32"/>
      <c r="N22" s="32"/>
      <c r="O22" s="32"/>
      <c r="P22" s="32"/>
      <c r="Q22" s="32"/>
      <c r="R22" s="47"/>
      <c r="S22" s="47"/>
      <c r="T22" s="32"/>
      <c r="U22" s="32"/>
      <c r="V22" s="32"/>
      <c r="W22" s="32"/>
      <c r="X22" s="40"/>
      <c r="Y22" s="36"/>
      <c r="Z22" s="36"/>
      <c r="AA22" s="36"/>
      <c r="AB22" s="36"/>
      <c r="AC22" s="36"/>
    </row>
    <row r="23" spans="1:29" ht="33.75" customHeight="1">
      <c r="A23" s="49"/>
      <c r="B23" s="46">
        <f>IF(K12=0,(2),IF(K12=45,(3),IF(K12=90,(4),IF(K12=135,(5),IF(K12=180,(6),IF(K12=225,(7),IF(K12=270,(8),IF(K12=315,(9),IF(K12=360,(2))))))))))</f>
        <v>7</v>
      </c>
      <c r="C23" s="32"/>
      <c r="D23" s="32"/>
      <c r="E23" s="46"/>
      <c r="F23" s="46"/>
      <c r="G23" s="32"/>
      <c r="H23" s="32"/>
      <c r="I23" s="32"/>
      <c r="J23" s="38"/>
      <c r="K23" s="27"/>
      <c r="L23" s="32"/>
      <c r="M23" s="32"/>
      <c r="N23" s="32"/>
      <c r="O23" s="32"/>
      <c r="P23" s="32"/>
      <c r="Q23" s="32"/>
      <c r="R23" s="38"/>
      <c r="S23" s="27"/>
      <c r="T23" s="32"/>
      <c r="U23" s="32"/>
      <c r="V23" s="32"/>
      <c r="W23" s="32"/>
      <c r="X23" s="40"/>
      <c r="Y23" s="36"/>
      <c r="Z23" s="36"/>
      <c r="AA23" s="36"/>
      <c r="AB23" s="36"/>
      <c r="AC23" s="36"/>
    </row>
    <row r="24" spans="1:29" ht="6.75" customHeight="1">
      <c r="A24" s="38"/>
      <c r="B24" s="46"/>
      <c r="C24" s="32"/>
      <c r="D24" s="32"/>
      <c r="E24" s="46"/>
      <c r="F24" s="46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40"/>
      <c r="Y24" s="36"/>
      <c r="Z24" s="36"/>
      <c r="AA24" s="36"/>
      <c r="AB24" s="36"/>
      <c r="AC24" s="36"/>
    </row>
    <row r="25" spans="1:29" ht="15">
      <c r="A25" s="27"/>
      <c r="B25" s="27"/>
      <c r="C25" s="26"/>
      <c r="D25" s="26"/>
      <c r="E25" s="27"/>
      <c r="F25" s="27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5"/>
      <c r="Y25" s="36"/>
      <c r="Z25" s="36"/>
      <c r="AA25" s="36"/>
      <c r="AB25" s="36"/>
      <c r="AC25" s="36"/>
    </row>
    <row r="26" spans="1:29" ht="15">
      <c r="A26" s="27"/>
      <c r="B26" s="27"/>
      <c r="C26" s="26"/>
      <c r="D26" s="26"/>
      <c r="E26" s="27"/>
      <c r="F26" s="27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5"/>
      <c r="Y26" s="36"/>
      <c r="Z26" s="36"/>
      <c r="AA26" s="36"/>
      <c r="AB26" s="36"/>
      <c r="AC26" s="36"/>
    </row>
    <row r="27" spans="1:29" ht="15">
      <c r="A27" s="26">
        <f>SQRT(B5)</f>
        <v>2.6457513110645907</v>
      </c>
      <c r="B27" s="27"/>
      <c r="C27" s="26"/>
      <c r="D27" s="26"/>
      <c r="E27" s="26">
        <f>(A29*2)+1</f>
        <v>3</v>
      </c>
      <c r="F27" s="27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5"/>
      <c r="Y27" s="36"/>
      <c r="Z27" s="36"/>
      <c r="AA27" s="36"/>
      <c r="AB27" s="36"/>
      <c r="AC27" s="36"/>
    </row>
    <row r="28" spans="1:29" ht="15">
      <c r="A28" s="26">
        <f>ODD(A27)</f>
        <v>3</v>
      </c>
      <c r="B28" s="27"/>
      <c r="C28" s="26"/>
      <c r="D28" s="26"/>
      <c r="E28" s="26">
        <f>POWER(E27, 2)</f>
        <v>9</v>
      </c>
      <c r="F28" s="27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5"/>
      <c r="Y28" s="36"/>
      <c r="Z28" s="36"/>
      <c r="AA28" s="36"/>
      <c r="AB28" s="36"/>
      <c r="AC28" s="36"/>
    </row>
    <row r="29" spans="1:29" ht="15">
      <c r="A29" s="26">
        <f>(A28-1)/2</f>
        <v>1</v>
      </c>
      <c r="B29" s="27"/>
      <c r="C29" s="26"/>
      <c r="D29" s="26"/>
      <c r="E29" s="26"/>
      <c r="F29" s="27"/>
      <c r="G29" s="26"/>
      <c r="H29" s="26"/>
      <c r="I29" s="26"/>
      <c r="J29" s="87"/>
      <c r="K29" s="87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5"/>
      <c r="Y29" s="36"/>
      <c r="Z29" s="36"/>
      <c r="AA29" s="36"/>
      <c r="AB29" s="36"/>
      <c r="AC29" s="36"/>
    </row>
    <row r="30" spans="1:29" ht="15">
      <c r="A30" s="27"/>
      <c r="B30" s="27"/>
      <c r="C30" s="26"/>
      <c r="D30" s="26"/>
      <c r="E30" s="27"/>
      <c r="F30" s="27"/>
      <c r="G30" s="25"/>
      <c r="H30" s="25"/>
      <c r="I30" s="26"/>
      <c r="J30" s="87">
        <f>INT(IF(K21=2,(((SQRT(E28))-P7)^2)+1,IF(K21=3,(((SQRT(E28))-P6)^2)+1,IF(K21=4,(((SQRT(E28))-P5)^2)+1,IF(K21=5,(((SQRT(E28))-P4)^2)+1,IF(K21=6,(((SQRT(E28))-P3)^2)+1,IF(K21=7,(((SQRT(E28))-P2)^2)+1,IF(K21=8,(((SQRT(E28))-P1)^2)+1,IF(K21=9,((((SQRT(E28))-P8)^2)))))))))))</f>
        <v>7</v>
      </c>
      <c r="K30" s="87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5"/>
      <c r="Y30" s="36"/>
      <c r="Z30" s="36"/>
      <c r="AA30" s="36"/>
      <c r="AB30" s="36"/>
      <c r="AC30" s="36"/>
    </row>
    <row r="31" spans="1:29" ht="15">
      <c r="A31" s="27"/>
      <c r="B31" s="27"/>
      <c r="C31" s="26"/>
      <c r="D31" s="26"/>
      <c r="E31" s="27"/>
      <c r="F31" s="27"/>
      <c r="G31" s="25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5"/>
      <c r="Y31" s="36"/>
      <c r="Z31" s="36"/>
      <c r="AA31" s="36"/>
      <c r="AB31" s="36"/>
      <c r="AC31" s="36"/>
    </row>
    <row r="32" spans="1:29" ht="15">
      <c r="A32" s="26">
        <f>SQRT(F5)</f>
        <v>9.6436507609929549</v>
      </c>
      <c r="B32" s="27"/>
      <c r="C32" s="26"/>
      <c r="D32" s="26"/>
      <c r="E32" s="26">
        <f>(A34*2)+1</f>
        <v>11</v>
      </c>
      <c r="F32" s="27"/>
      <c r="G32" s="25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5"/>
      <c r="Y32" s="36"/>
      <c r="Z32" s="36"/>
      <c r="AA32" s="36"/>
      <c r="AB32" s="36"/>
      <c r="AC32" s="36"/>
    </row>
    <row r="33" spans="1:29" ht="15">
      <c r="A33" s="26">
        <f>ODD(A32)</f>
        <v>11</v>
      </c>
      <c r="B33" s="27"/>
      <c r="C33" s="26"/>
      <c r="D33" s="26"/>
      <c r="E33" s="26">
        <f>POWER(E32, 2)</f>
        <v>121</v>
      </c>
      <c r="F33" s="27"/>
      <c r="G33" s="25"/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5"/>
      <c r="Y33" s="36"/>
      <c r="Z33" s="36"/>
      <c r="AA33" s="36"/>
      <c r="AB33" s="36"/>
      <c r="AC33" s="36"/>
    </row>
    <row r="34" spans="1:29" ht="15">
      <c r="A34" s="26">
        <f>(A33-1)/2</f>
        <v>5</v>
      </c>
      <c r="B34" s="27"/>
      <c r="C34" s="26"/>
      <c r="D34" s="26"/>
      <c r="E34" s="27"/>
      <c r="F34" s="27"/>
      <c r="G34" s="25"/>
      <c r="H34" s="25"/>
      <c r="I34" s="26"/>
      <c r="J34" s="26"/>
      <c r="K34" s="26">
        <f>INT(IF(S21=2,(((SQRT(E33))-P7)^2)+1,IF(S21=3,(((SQRT(E33))-P6)^2)+1,IF(S21=4,(((SQRT(E33))-P5)^2)+1,IF(S21=5,(((SQRT(E33))-P4)^2)+1,IF(S21=6,(((SQRT(E33))-P3)^2)+1,IF(S21=7,(((SQRT(E33))-P2)^2)+1,IF(S21=8,(((SQRT(E33))-P1)^2)+1,IF(S21=9,((((SQRT(E33))-P8)^2)))))))))))</f>
        <v>91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5"/>
      <c r="Y34" s="36"/>
      <c r="Z34" s="36"/>
      <c r="AA34" s="36"/>
      <c r="AB34" s="36"/>
      <c r="AC34" s="36"/>
    </row>
    <row r="35" spans="1:29" ht="15">
      <c r="A35" s="28"/>
      <c r="B35" s="24"/>
      <c r="C35" s="25"/>
      <c r="D35" s="25"/>
      <c r="E35" s="24"/>
      <c r="F35" s="24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5"/>
      <c r="Y35" s="36"/>
      <c r="Z35" s="36"/>
      <c r="AA35" s="36"/>
      <c r="AB35" s="36"/>
      <c r="AC35" s="36"/>
    </row>
    <row r="36" spans="1:29" ht="15">
      <c r="A36" s="29"/>
      <c r="B36" s="30"/>
      <c r="C36" s="31"/>
      <c r="D36" s="31"/>
      <c r="E36" s="30"/>
      <c r="F36" s="30"/>
      <c r="G36" s="31"/>
      <c r="H36" s="31"/>
      <c r="I36" s="32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6"/>
      <c r="Y36" s="36"/>
      <c r="Z36" s="36"/>
      <c r="AA36" s="36"/>
      <c r="AB36" s="36"/>
      <c r="AC36" s="36"/>
    </row>
    <row r="37" spans="1:29" ht="15">
      <c r="A37" s="34"/>
      <c r="B37" s="35"/>
      <c r="C37" s="31"/>
      <c r="D37" s="36"/>
      <c r="E37" s="35"/>
      <c r="F37" s="35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29" ht="15">
      <c r="A38" s="34"/>
      <c r="B38" s="35"/>
      <c r="C38" s="31"/>
      <c r="D38" s="36"/>
      <c r="E38" s="35"/>
      <c r="F38" s="35"/>
      <c r="G38" s="36"/>
      <c r="H38" s="36"/>
      <c r="I38" s="36"/>
      <c r="J38" s="36"/>
      <c r="K38" s="86">
        <f>INT(IF(K21=2,(((SQRT(E28))-P1)^2)+1,IF(K21=3,(((SQRT(E28))-P2)^2)+1,IF(K21=4,(((SQRT(E28))-P3)^2)+1,IF(K21=5,(((SQRT(E28))-P4)^2)+1,IF(K21=6,(((SQRT(E28))-P5)^2)+1,IF(K21=7,(((SQRT(E28))-P6)^2)+1,IF(K21=8,(((SQRT(E28))-P7)^2)+1,IF(K21=9,((((SQRT(E28))-P8)^2)))))))))))</f>
        <v>3</v>
      </c>
      <c r="L38" s="86"/>
      <c r="M38" s="85"/>
      <c r="N38" s="85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1:29" ht="15">
      <c r="A39" s="34"/>
      <c r="B39" s="35"/>
      <c r="C39" s="31"/>
      <c r="D39" s="36"/>
      <c r="E39" s="35"/>
      <c r="F39" s="35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1:29" ht="15">
      <c r="A40" s="34"/>
      <c r="B40" s="35"/>
      <c r="C40" s="31"/>
      <c r="D40" s="36"/>
      <c r="E40" s="35"/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1:29" ht="15">
      <c r="A41" s="34"/>
      <c r="B41" s="35"/>
      <c r="C41" s="31"/>
      <c r="D41" s="36"/>
      <c r="E41" s="35"/>
      <c r="F41" s="35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 ht="15">
      <c r="A42" s="34"/>
      <c r="B42" s="35"/>
      <c r="C42" s="31"/>
      <c r="D42" s="36"/>
      <c r="E42" s="35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 ht="15">
      <c r="A43" s="34"/>
      <c r="B43" s="35"/>
      <c r="C43" s="31"/>
      <c r="D43" s="36"/>
      <c r="E43" s="35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14"/>
      <c r="U43" s="14"/>
      <c r="V43" s="14"/>
      <c r="W43" s="14"/>
      <c r="X43" s="14"/>
    </row>
    <row r="44" spans="1:29" ht="15">
      <c r="A44" s="34"/>
      <c r="B44" s="35"/>
      <c r="C44" s="31"/>
      <c r="D44" s="36"/>
      <c r="E44" s="35"/>
      <c r="F44" s="35"/>
      <c r="G44" s="36"/>
      <c r="H44" s="37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29" ht="15">
      <c r="A45" s="34"/>
      <c r="B45" s="35"/>
      <c r="C45" s="31"/>
      <c r="D45" s="36"/>
      <c r="E45" s="35"/>
      <c r="F45" s="35"/>
      <c r="G45" s="36"/>
      <c r="H45" s="37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</sheetData>
  <mergeCells count="13">
    <mergeCell ref="K38:L38"/>
    <mergeCell ref="T5:U5"/>
    <mergeCell ref="T6:U6"/>
    <mergeCell ref="R17:S19"/>
    <mergeCell ref="T17:U17"/>
    <mergeCell ref="T18:U18"/>
    <mergeCell ref="J17:K19"/>
    <mergeCell ref="J29:K29"/>
    <mergeCell ref="J30:K30"/>
    <mergeCell ref="L18:M18"/>
    <mergeCell ref="L5:M5"/>
    <mergeCell ref="L6:M6"/>
    <mergeCell ref="L17:M17"/>
  </mergeCells>
  <pageMargins left="0.7" right="0.7" top="0.75" bottom="0.75" header="0.3" footer="0.3"/>
  <pageSetup orientation="portrait" verticalDpi="0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2021-09-14T12:35:56Z</dcterms:created>
  <dcterms:modified xsi:type="dcterms:W3CDTF">2021-10-11T08:22:36Z</dcterms:modified>
</cp:coreProperties>
</file>